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630" activeTab="0"/>
  </bookViews>
  <sheets>
    <sheet name="BS-中" sheetId="1" r:id="rId1"/>
    <sheet name="IS-中" sheetId="2" r:id="rId2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'IS-中'!$E$37</definedName>
    <definedName name="Col02_P2" localSheetId="0">'BS-中'!#REF!</definedName>
    <definedName name="Col03_1" localSheetId="1">'IS-中'!$G$37</definedName>
    <definedName name="Col03_P2" localSheetId="0">'BS-中'!#REF!</definedName>
    <definedName name="Col04_1" localSheetId="1">'IS-中'!$I$37</definedName>
    <definedName name="Col04_P2" localSheetId="0">'BS-中'!$A$9</definedName>
    <definedName name="DataEnd" localSheetId="0">'BS-中'!$A$14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</definedNames>
  <calcPr fullCalcOnLoad="1"/>
</workbook>
</file>

<file path=xl/sharedStrings.xml><?xml version="1.0" encoding="utf-8"?>
<sst xmlns="http://schemas.openxmlformats.org/spreadsheetml/2006/main" count="102" uniqueCount="64">
  <si>
    <t>臺灣新光保險經紀人股份有限公司</t>
  </si>
  <si>
    <r>
      <t>資</t>
    </r>
    <r>
      <rPr>
        <sz val="18"/>
        <rFont val="Book Antiqua"/>
        <family val="1"/>
      </rPr>
      <t xml:space="preserve"> </t>
    </r>
    <r>
      <rPr>
        <sz val="18"/>
        <rFont val="標楷體"/>
        <family val="4"/>
      </rPr>
      <t>產</t>
    </r>
    <r>
      <rPr>
        <sz val="18"/>
        <rFont val="Book Antiqua"/>
        <family val="1"/>
      </rPr>
      <t xml:space="preserve"> </t>
    </r>
    <r>
      <rPr>
        <sz val="18"/>
        <rFont val="標楷體"/>
        <family val="4"/>
      </rPr>
      <t>負</t>
    </r>
    <r>
      <rPr>
        <sz val="18"/>
        <rFont val="Book Antiqua"/>
        <family val="1"/>
      </rPr>
      <t xml:space="preserve"> </t>
    </r>
    <r>
      <rPr>
        <sz val="18"/>
        <rFont val="標楷體"/>
        <family val="4"/>
      </rPr>
      <t>債</t>
    </r>
    <r>
      <rPr>
        <sz val="18"/>
        <rFont val="Book Antiqua"/>
        <family val="1"/>
      </rPr>
      <t xml:space="preserve"> </t>
    </r>
    <r>
      <rPr>
        <sz val="18"/>
        <rFont val="標楷體"/>
        <family val="4"/>
      </rPr>
      <t>表</t>
    </r>
  </si>
  <si>
    <t>民國一Ｏ三年及一Ｏ二年六月三十日</t>
  </si>
  <si>
    <t>單位：新台幣元</t>
  </si>
  <si>
    <t>一Ｏ三年六月三十日</t>
  </si>
  <si>
    <t>一Ｏ二年六月三十日</t>
  </si>
  <si>
    <t>資產</t>
  </si>
  <si>
    <t>金額</t>
  </si>
  <si>
    <t>％</t>
  </si>
  <si>
    <t>負債及權益</t>
  </si>
  <si>
    <t>資產</t>
  </si>
  <si>
    <t>負債</t>
  </si>
  <si>
    <t>現金及約當現金</t>
  </si>
  <si>
    <t>應付費用</t>
  </si>
  <si>
    <t>應收款項</t>
  </si>
  <si>
    <t>-</t>
  </si>
  <si>
    <t>其他應付款</t>
  </si>
  <si>
    <t>固定資產</t>
  </si>
  <si>
    <t>-</t>
  </si>
  <si>
    <t xml:space="preserve">   負債合計</t>
  </si>
  <si>
    <t>無形資產</t>
  </si>
  <si>
    <t>其他資產</t>
  </si>
  <si>
    <t>權益</t>
  </si>
  <si>
    <t>存出保證金</t>
  </si>
  <si>
    <r>
      <t>股本</t>
    </r>
  </si>
  <si>
    <t>預付及暫付款項</t>
  </si>
  <si>
    <t>保留盈餘</t>
  </si>
  <si>
    <t xml:space="preserve">    其他資產合計</t>
  </si>
  <si>
    <t>法定盈餘公積</t>
  </si>
  <si>
    <t>未分配盈餘</t>
  </si>
  <si>
    <t xml:space="preserve">    權益合計</t>
  </si>
  <si>
    <t>資　　產　　總　　計</t>
  </si>
  <si>
    <t xml:space="preserve"> 負債及權益總計</t>
  </si>
  <si>
    <t xml:space="preserve">     負責人：</t>
  </si>
  <si>
    <t>經理人：</t>
  </si>
  <si>
    <t>主辦會計：</t>
  </si>
  <si>
    <t>臺灣新光保險經紀人股份有限公司</t>
  </si>
  <si>
    <r>
      <t>綜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合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損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益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表</t>
    </r>
  </si>
  <si>
    <t>民國一Ｏ三年及一Ｏ二年一月一日至六月三十日</t>
  </si>
  <si>
    <t>一Ｏ三年上半年度</t>
  </si>
  <si>
    <t>一Ｏ二年上半年度</t>
  </si>
  <si>
    <t>營業收入</t>
  </si>
  <si>
    <t>營業費用</t>
  </si>
  <si>
    <t>營業損失</t>
  </si>
  <si>
    <t>營業外收入及利益</t>
  </si>
  <si>
    <t>利息收入</t>
  </si>
  <si>
    <t>-</t>
  </si>
  <si>
    <t>投資利益</t>
  </si>
  <si>
    <t>其他收入</t>
  </si>
  <si>
    <t>-</t>
  </si>
  <si>
    <r>
      <t>營業外收入及利益合計</t>
    </r>
    <r>
      <rPr>
        <sz val="14"/>
        <rFont val="Times New Roman"/>
        <family val="1"/>
      </rPr>
      <t xml:space="preserve"> </t>
    </r>
  </si>
  <si>
    <t>營業外費用及損失</t>
  </si>
  <si>
    <t>金融資產評價損失</t>
  </si>
  <si>
    <t>其他支出</t>
  </si>
  <si>
    <r>
      <t>營業外費用及損失合計</t>
    </r>
    <r>
      <rPr>
        <sz val="14"/>
        <rFont val="Times New Roman"/>
        <family val="1"/>
      </rPr>
      <t xml:space="preserve"> </t>
    </r>
  </si>
  <si>
    <t>所得稅費用</t>
  </si>
  <si>
    <t>本期淨損</t>
  </si>
  <si>
    <t>其他綜合損益（稅後淨額）</t>
  </si>
  <si>
    <t>本期綜合損失總額</t>
  </si>
  <si>
    <t>稅前</t>
  </si>
  <si>
    <t>稅後</t>
  </si>
  <si>
    <t>基本每股盈餘</t>
  </si>
  <si>
    <t>負責人：</t>
  </si>
  <si>
    <t>繼續營業單位稅前純損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</si>
</sst>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_-* #,##0_-;\-* #,##0_-;_-* &quot;-&quot;??_-;_-@_-"/>
    <numFmt numFmtId="178" formatCode="&quot;$&quot;#,##0"/>
    <numFmt numFmtId="179" formatCode="#,##0_);[Red]\(#,##0\)"/>
    <numFmt numFmtId="180" formatCode="#,##0_);\(#,##0\)"/>
    <numFmt numFmtId="181" formatCode="&quot;$&quot;#,##0_);[Red]\(&quot;$&quot;#,##0\)"/>
    <numFmt numFmtId="182" formatCode="&quot;$&quot;#,##0.00_);[Red]\(&quot;$&quot;#,##0.00\)"/>
    <numFmt numFmtId="183" formatCode="&quot;$&quot;#,##0.00"/>
    <numFmt numFmtId="184" formatCode="0%_);\(0%\)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新細明體"/>
      <family val="1"/>
    </font>
    <font>
      <sz val="18"/>
      <name val="Book Antiqua"/>
      <family val="1"/>
    </font>
    <font>
      <sz val="14"/>
      <name val="標楷體"/>
      <family val="4"/>
    </font>
    <font>
      <sz val="14"/>
      <name val="Book Antiqua"/>
      <family val="1"/>
    </font>
    <font>
      <sz val="16"/>
      <name val="Book Antiqua"/>
      <family val="1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9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4" fontId="17" fillId="20" borderId="1">
      <alignment horizontal="center" vertical="center" wrapText="1"/>
      <protection/>
    </xf>
    <xf numFmtId="0" fontId="18" fillId="0" borderId="0">
      <alignment/>
      <protection/>
    </xf>
    <xf numFmtId="184" fontId="18" fillId="0" borderId="0" applyFont="0" applyFill="0" applyBorder="0" applyAlignment="0" applyProtection="0"/>
    <xf numFmtId="0" fontId="19" fillId="0" borderId="0" applyFill="0" applyBorder="0" applyProtection="0">
      <alignment horizontal="left" vertical="top"/>
    </xf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2" applyNumberFormat="0" applyFill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0" fillId="24" borderId="5" applyNumberFormat="0" applyFont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3" applyNumberFormat="0" applyAlignment="0" applyProtection="0"/>
    <xf numFmtId="0" fontId="49" fillId="23" borderId="9" applyNumberFormat="0" applyAlignment="0" applyProtection="0"/>
    <xf numFmtId="0" fontId="50" fillId="32" borderId="10" applyNumberFormat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distributed" vertical="top" wrapText="1"/>
    </xf>
    <xf numFmtId="0" fontId="8" fillId="0" borderId="0" xfId="0" applyFont="1" applyAlignment="1">
      <alignment horizontal="distributed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distributed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distributed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 indent="1"/>
    </xf>
    <xf numFmtId="6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wrapText="1"/>
    </xf>
    <xf numFmtId="1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left" vertical="top" wrapText="1" indent="3"/>
    </xf>
    <xf numFmtId="6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1" fontId="8" fillId="0" borderId="0" xfId="0" applyNumberFormat="1" applyFont="1" applyBorder="1" applyAlignment="1">
      <alignment horizontal="right" wrapText="1"/>
    </xf>
    <xf numFmtId="9" fontId="8" fillId="0" borderId="0" xfId="0" applyNumberFormat="1" applyFont="1" applyBorder="1" applyAlignment="1">
      <alignment horizontal="right" wrapText="1"/>
    </xf>
    <xf numFmtId="176" fontId="10" fillId="0" borderId="0" xfId="0" applyNumberFormat="1" applyFont="1" applyAlignment="1">
      <alignment/>
    </xf>
    <xf numFmtId="3" fontId="8" fillId="0" borderId="0" xfId="0" applyNumberFormat="1" applyFont="1" applyAlignment="1">
      <alignment horizontal="right" wrapText="1"/>
    </xf>
    <xf numFmtId="177" fontId="8" fillId="0" borderId="0" xfId="38" applyNumberFormat="1" applyFont="1" applyAlignment="1">
      <alignment horizontal="right" wrapText="1"/>
    </xf>
    <xf numFmtId="3" fontId="8" fillId="0" borderId="11" xfId="0" applyNumberFormat="1" applyFont="1" applyBorder="1" applyAlignment="1">
      <alignment horizontal="right" wrapText="1"/>
    </xf>
    <xf numFmtId="1" fontId="8" fillId="0" borderId="11" xfId="0" applyNumberFormat="1" applyFont="1" applyBorder="1" applyAlignment="1">
      <alignment horizontal="right" wrapText="1"/>
    </xf>
    <xf numFmtId="43" fontId="8" fillId="0" borderId="0" xfId="38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left" vertical="top" wrapText="1" indent="5"/>
    </xf>
    <xf numFmtId="3" fontId="8" fillId="0" borderId="12" xfId="0" applyNumberFormat="1" applyFont="1" applyBorder="1" applyAlignment="1">
      <alignment horizontal="right" wrapText="1"/>
    </xf>
    <xf numFmtId="1" fontId="8" fillId="0" borderId="12" xfId="0" applyNumberFormat="1" applyFont="1" applyBorder="1" applyAlignment="1">
      <alignment horizontal="right" wrapText="1"/>
    </xf>
    <xf numFmtId="0" fontId="10" fillId="0" borderId="0" xfId="0" applyFont="1" applyAlignment="1">
      <alignment horizontal="right"/>
    </xf>
    <xf numFmtId="9" fontId="8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/>
    </xf>
    <xf numFmtId="0" fontId="8" fillId="0" borderId="0" xfId="0" applyFont="1" applyAlignment="1">
      <alignment horizontal="left" vertical="top" wrapText="1" indent="1"/>
    </xf>
    <xf numFmtId="6" fontId="8" fillId="0" borderId="13" xfId="0" applyNumberFormat="1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9" fillId="0" borderId="0" xfId="0" applyFont="1" applyAlignment="1">
      <alignment/>
    </xf>
    <xf numFmtId="178" fontId="8" fillId="0" borderId="13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6" fillId="0" borderId="0" xfId="0" applyFont="1" applyAlignment="1">
      <alignment/>
    </xf>
    <xf numFmtId="0" fontId="9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5" fillId="0" borderId="0" xfId="37" applyFont="1">
      <alignment/>
      <protection/>
    </xf>
    <xf numFmtId="0" fontId="16" fillId="0" borderId="0" xfId="37" applyFont="1">
      <alignment/>
      <protection/>
    </xf>
    <xf numFmtId="0" fontId="16" fillId="0" borderId="0" xfId="37" applyFont="1" applyAlignment="1">
      <alignment horizontal="distributed" vertical="center"/>
      <protection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37" applyFont="1" applyAlignment="1">
      <alignment horizontal="center" vertical="center"/>
      <protection/>
    </xf>
    <xf numFmtId="0" fontId="6" fillId="0" borderId="0" xfId="37" applyFont="1">
      <alignment/>
      <protection/>
    </xf>
    <xf numFmtId="6" fontId="7" fillId="0" borderId="0" xfId="0" applyNumberFormat="1" applyFont="1" applyAlignment="1">
      <alignment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center" wrapText="1"/>
    </xf>
    <xf numFmtId="9" fontId="16" fillId="0" borderId="0" xfId="37" applyNumberFormat="1" applyFont="1">
      <alignment/>
      <protection/>
    </xf>
    <xf numFmtId="0" fontId="7" fillId="0" borderId="0" xfId="0" applyFont="1" applyAlignment="1">
      <alignment wrapText="1"/>
    </xf>
    <xf numFmtId="3" fontId="7" fillId="0" borderId="11" xfId="0" applyNumberFormat="1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1" fontId="7" fillId="0" borderId="11" xfId="0" applyNumberFormat="1" applyFont="1" applyBorder="1" applyAlignment="1">
      <alignment horizontal="center" wrapText="1"/>
    </xf>
    <xf numFmtId="0" fontId="16" fillId="0" borderId="0" xfId="37" applyFont="1" applyAlignment="1">
      <alignment horizontal="right"/>
      <protection/>
    </xf>
    <xf numFmtId="179" fontId="7" fillId="0" borderId="11" xfId="0" applyNumberFormat="1" applyFont="1" applyBorder="1" applyAlignment="1">
      <alignment horizontal="right" wrapText="1"/>
    </xf>
    <xf numFmtId="179" fontId="7" fillId="0" borderId="11" xfId="0" applyNumberFormat="1" applyFont="1" applyBorder="1" applyAlignment="1">
      <alignment horizontal="center" wrapText="1"/>
    </xf>
    <xf numFmtId="0" fontId="6" fillId="0" borderId="0" xfId="37" applyFont="1" applyAlignment="1">
      <alignment horizontal="left" indent="2"/>
      <protection/>
    </xf>
    <xf numFmtId="3" fontId="7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center" wrapText="1"/>
    </xf>
    <xf numFmtId="177" fontId="7" fillId="0" borderId="0" xfId="38" applyNumberFormat="1" applyFont="1" applyAlignment="1">
      <alignment horizontal="right" wrapText="1"/>
    </xf>
    <xf numFmtId="177" fontId="7" fillId="0" borderId="11" xfId="38" applyNumberFormat="1" applyFont="1" applyBorder="1" applyAlignment="1">
      <alignment horizontal="right" wrapText="1"/>
    </xf>
    <xf numFmtId="177" fontId="7" fillId="0" borderId="11" xfId="38" applyNumberFormat="1" applyFont="1" applyBorder="1" applyAlignment="1">
      <alignment horizontal="center" wrapText="1"/>
    </xf>
    <xf numFmtId="0" fontId="6" fillId="0" borderId="0" xfId="37" applyFont="1" applyAlignment="1">
      <alignment horizontal="left" indent="4"/>
      <protection/>
    </xf>
    <xf numFmtId="1" fontId="7" fillId="0" borderId="12" xfId="0" applyNumberFormat="1" applyFont="1" applyBorder="1" applyAlignment="1">
      <alignment horizontal="center" wrapText="1"/>
    </xf>
    <xf numFmtId="180" fontId="16" fillId="0" borderId="0" xfId="37" applyNumberFormat="1" applyFont="1" applyAlignment="1">
      <alignment horizontal="right"/>
      <protection/>
    </xf>
    <xf numFmtId="180" fontId="16" fillId="0" borderId="0" xfId="37" applyNumberFormat="1" applyFont="1" applyAlignment="1">
      <alignment horizontal="center"/>
      <protection/>
    </xf>
    <xf numFmtId="180" fontId="16" fillId="0" borderId="0" xfId="37" applyNumberFormat="1" applyFont="1" applyFill="1" applyAlignment="1">
      <alignment horizontal="right"/>
      <protection/>
    </xf>
    <xf numFmtId="180" fontId="16" fillId="0" borderId="0" xfId="37" applyNumberFormat="1" applyFont="1" applyFill="1" applyAlignment="1">
      <alignment horizontal="center"/>
      <protection/>
    </xf>
    <xf numFmtId="0" fontId="16" fillId="0" borderId="0" xfId="37" applyFont="1" applyFill="1" applyAlignment="1">
      <alignment horizontal="right"/>
      <protection/>
    </xf>
    <xf numFmtId="180" fontId="16" fillId="0" borderId="0" xfId="37" applyNumberFormat="1" applyFont="1" applyBorder="1" applyAlignment="1">
      <alignment horizontal="center"/>
      <protection/>
    </xf>
    <xf numFmtId="180" fontId="16" fillId="0" borderId="12" xfId="37" applyNumberFormat="1" applyFont="1" applyFill="1" applyBorder="1" applyAlignment="1">
      <alignment horizontal="right"/>
      <protection/>
    </xf>
    <xf numFmtId="180" fontId="16" fillId="0" borderId="0" xfId="37" applyNumberFormat="1" applyFont="1" applyBorder="1" applyAlignment="1">
      <alignment horizontal="right"/>
      <protection/>
    </xf>
    <xf numFmtId="180" fontId="16" fillId="0" borderId="12" xfId="37" applyNumberFormat="1" applyFont="1" applyBorder="1" applyAlignment="1">
      <alignment horizontal="center"/>
      <protection/>
    </xf>
    <xf numFmtId="179" fontId="7" fillId="0" borderId="0" xfId="0" applyNumberFormat="1" applyFont="1" applyAlignment="1">
      <alignment horizontal="right" wrapText="1"/>
    </xf>
    <xf numFmtId="179" fontId="7" fillId="0" borderId="0" xfId="0" applyNumberFormat="1" applyFont="1" applyAlignment="1">
      <alignment horizontal="center" wrapText="1"/>
    </xf>
    <xf numFmtId="1" fontId="7" fillId="0" borderId="0" xfId="0" applyNumberFormat="1" applyFont="1" applyBorder="1" applyAlignment="1">
      <alignment horizontal="center" wrapText="1"/>
    </xf>
    <xf numFmtId="0" fontId="16" fillId="0" borderId="0" xfId="37" applyFont="1" applyBorder="1" applyAlignment="1">
      <alignment horizontal="right"/>
      <protection/>
    </xf>
    <xf numFmtId="0" fontId="7" fillId="0" borderId="0" xfId="0" applyFont="1" applyBorder="1" applyAlignment="1">
      <alignment horizontal="center" wrapText="1"/>
    </xf>
    <xf numFmtId="9" fontId="16" fillId="0" borderId="0" xfId="37" applyNumberFormat="1" applyFont="1" applyBorder="1">
      <alignment/>
      <protection/>
    </xf>
    <xf numFmtId="0" fontId="16" fillId="0" borderId="0" xfId="37" applyFont="1" applyAlignment="1">
      <alignment horizontal="center"/>
      <protection/>
    </xf>
    <xf numFmtId="181" fontId="7" fillId="0" borderId="13" xfId="0" applyNumberFormat="1" applyFont="1" applyBorder="1" applyAlignment="1">
      <alignment horizontal="right" wrapText="1"/>
    </xf>
    <xf numFmtId="179" fontId="7" fillId="0" borderId="13" xfId="0" applyNumberFormat="1" applyFont="1" applyBorder="1" applyAlignment="1">
      <alignment horizontal="center" wrapText="1"/>
    </xf>
    <xf numFmtId="6" fontId="7" fillId="0" borderId="13" xfId="0" applyNumberFormat="1" applyFont="1" applyBorder="1" applyAlignment="1">
      <alignment horizontal="right" wrapText="1"/>
    </xf>
    <xf numFmtId="1" fontId="7" fillId="0" borderId="13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37" applyFont="1" applyAlignment="1">
      <alignment/>
      <protection/>
    </xf>
    <xf numFmtId="182" fontId="7" fillId="0" borderId="14" xfId="0" applyNumberFormat="1" applyFont="1" applyBorder="1" applyAlignment="1">
      <alignment horizontal="center" wrapText="1"/>
    </xf>
    <xf numFmtId="8" fontId="7" fillId="0" borderId="14" xfId="0" applyNumberFormat="1" applyFont="1" applyBorder="1" applyAlignment="1">
      <alignment horizontal="center" wrapText="1"/>
    </xf>
    <xf numFmtId="18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0" xfId="37" applyFont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6" fontId="15" fillId="0" borderId="0" xfId="37" applyNumberFormat="1" applyFont="1">
      <alignment/>
      <protection/>
    </xf>
    <xf numFmtId="3" fontId="15" fillId="0" borderId="0" xfId="37" applyNumberFormat="1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6" fillId="0" borderId="11" xfId="37" applyFont="1" applyBorder="1" applyAlignment="1">
      <alignment horizontal="distributed" vertical="center"/>
      <protection/>
    </xf>
    <xf numFmtId="0" fontId="2" fillId="0" borderId="0" xfId="37" applyFont="1" applyAlignment="1">
      <alignment horizontal="center"/>
      <protection/>
    </xf>
    <xf numFmtId="0" fontId="14" fillId="0" borderId="0" xfId="37" applyFont="1" applyAlignment="1">
      <alignment horizontal="center"/>
      <protection/>
    </xf>
    <xf numFmtId="0" fontId="6" fillId="0" borderId="0" xfId="37" applyFont="1" applyAlignment="1">
      <alignment horizontal="right"/>
      <protection/>
    </xf>
    <xf numFmtId="0" fontId="6" fillId="0" borderId="11" xfId="37" applyFont="1" applyFill="1" applyBorder="1" applyAlignment="1">
      <alignment horizontal="distributed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Normal_Worksheet in TB LS Blank Leadsheet Excel Template - Used by Trial Balance to Create Leadsheets_ -Print-   Journal Set - RJE -  Trial Balance 2261 (2008 4 22 下午 04 52 44) 的 工作表" xfId="34"/>
    <cellStyle name="Percent (0)" xfId="35"/>
    <cellStyle name="Tickmark" xfId="36"/>
    <cellStyle name="一般_SKIB2006_Chi[1]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="75" zoomScaleNormal="75" zoomScalePageLayoutView="0" workbookViewId="0" topLeftCell="A1">
      <selection activeCell="A34" sqref="A34"/>
    </sheetView>
  </sheetViews>
  <sheetFormatPr defaultColWidth="9.00390625" defaultRowHeight="16.5"/>
  <cols>
    <col min="1" max="1" width="49.25390625" style="1" customWidth="1"/>
    <col min="2" max="2" width="3.125" style="1" customWidth="1"/>
    <col min="3" max="3" width="19.25390625" style="1" customWidth="1"/>
    <col min="4" max="4" width="1.875" style="1" customWidth="1"/>
    <col min="5" max="5" width="6.25390625" style="1" customWidth="1"/>
    <col min="6" max="6" width="3.125" style="1" customWidth="1"/>
    <col min="7" max="7" width="18.75390625" style="1" customWidth="1"/>
    <col min="8" max="8" width="1.875" style="1" customWidth="1"/>
    <col min="9" max="9" width="7.25390625" style="1" customWidth="1"/>
    <col min="10" max="10" width="3.125" style="1" customWidth="1"/>
    <col min="11" max="11" width="31.875" style="1" customWidth="1"/>
    <col min="12" max="12" width="2.00390625" style="1" customWidth="1"/>
    <col min="13" max="13" width="20.625" style="1" customWidth="1"/>
    <col min="14" max="14" width="1.625" style="1" customWidth="1"/>
    <col min="15" max="15" width="6.25390625" style="1" customWidth="1"/>
    <col min="16" max="16" width="3.125" style="1" customWidth="1"/>
    <col min="17" max="17" width="19.50390625" style="1" customWidth="1"/>
    <col min="18" max="18" width="1.625" style="1" customWidth="1"/>
    <col min="19" max="19" width="6.25390625" style="1" customWidth="1"/>
    <col min="20" max="20" width="6.00390625" style="1" bestFit="1" customWidth="1"/>
    <col min="21" max="16384" width="9.00390625" style="1" customWidth="1"/>
  </cols>
  <sheetData>
    <row r="1" spans="1:19" ht="25.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25.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5.5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9.5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ht="19.5">
      <c r="A5" s="2"/>
    </row>
    <row r="6" spans="1:19" s="6" customFormat="1" ht="27" customHeight="1">
      <c r="A6" s="3"/>
      <c r="B6" s="3"/>
      <c r="C6" s="113" t="s">
        <v>4</v>
      </c>
      <c r="D6" s="113"/>
      <c r="E6" s="113"/>
      <c r="F6" s="3"/>
      <c r="G6" s="114" t="s">
        <v>5</v>
      </c>
      <c r="H6" s="114"/>
      <c r="I6" s="114"/>
      <c r="J6" s="4"/>
      <c r="K6" s="4"/>
      <c r="L6" s="4"/>
      <c r="M6" s="114" t="str">
        <f>EndDateC</f>
        <v>一Ｏ三年六月三十日</v>
      </c>
      <c r="N6" s="114"/>
      <c r="O6" s="114"/>
      <c r="P6" s="5"/>
      <c r="Q6" s="114" t="str">
        <f>EndDate1C</f>
        <v>一Ｏ二年六月三十日</v>
      </c>
      <c r="R6" s="114"/>
      <c r="S6" s="114"/>
    </row>
    <row r="7" spans="1:19" s="13" customFormat="1" ht="27" customHeight="1">
      <c r="A7" s="7" t="s">
        <v>6</v>
      </c>
      <c r="B7" s="8"/>
      <c r="C7" s="9" t="s">
        <v>7</v>
      </c>
      <c r="D7" s="10"/>
      <c r="E7" s="9" t="s">
        <v>8</v>
      </c>
      <c r="F7" s="10"/>
      <c r="G7" s="9" t="s">
        <v>7</v>
      </c>
      <c r="H7" s="10"/>
      <c r="I7" s="9" t="s">
        <v>8</v>
      </c>
      <c r="J7" s="8"/>
      <c r="K7" s="7" t="s">
        <v>9</v>
      </c>
      <c r="L7" s="11"/>
      <c r="M7" s="9" t="s">
        <v>7</v>
      </c>
      <c r="N7" s="10"/>
      <c r="O7" s="9" t="s">
        <v>8</v>
      </c>
      <c r="P7" s="12"/>
      <c r="Q7" s="9" t="s">
        <v>7</v>
      </c>
      <c r="R7" s="10"/>
      <c r="S7" s="9" t="s">
        <v>8</v>
      </c>
    </row>
    <row r="8" spans="1:19" s="6" customFormat="1" ht="27" customHeight="1">
      <c r="A8" s="14" t="s">
        <v>10</v>
      </c>
      <c r="B8" s="15"/>
      <c r="C8" s="16"/>
      <c r="D8" s="16"/>
      <c r="E8" s="16"/>
      <c r="F8" s="16"/>
      <c r="G8" s="16"/>
      <c r="H8" s="16"/>
      <c r="I8" s="16"/>
      <c r="J8" s="15"/>
      <c r="K8" s="17" t="s">
        <v>11</v>
      </c>
      <c r="L8" s="15"/>
      <c r="M8" s="16"/>
      <c r="N8" s="16"/>
      <c r="O8" s="16"/>
      <c r="P8" s="16"/>
      <c r="Q8" s="16"/>
      <c r="R8" s="16"/>
      <c r="S8" s="16"/>
    </row>
    <row r="9" spans="1:20" s="6" customFormat="1" ht="24.75" customHeight="1">
      <c r="A9" s="17" t="s">
        <v>12</v>
      </c>
      <c r="B9" s="15"/>
      <c r="C9" s="18">
        <v>64060118</v>
      </c>
      <c r="D9" s="19"/>
      <c r="E9" s="20">
        <f>C9/$C$21*100</f>
        <v>96.8380660999156</v>
      </c>
      <c r="F9" s="19"/>
      <c r="G9" s="18">
        <v>78674305</v>
      </c>
      <c r="H9" s="19"/>
      <c r="I9" s="20">
        <f>G9/$G$21*100</f>
        <v>75.92335509403891</v>
      </c>
      <c r="J9" s="21"/>
      <c r="K9" s="22" t="s">
        <v>13</v>
      </c>
      <c r="L9" s="15"/>
      <c r="M9" s="23">
        <v>333311</v>
      </c>
      <c r="N9" s="24"/>
      <c r="O9" s="25">
        <f>M9/$C$21*100</f>
        <v>0.50385783944121</v>
      </c>
      <c r="P9" s="26"/>
      <c r="Q9" s="23">
        <v>13419791</v>
      </c>
      <c r="R9" s="24"/>
      <c r="S9" s="25">
        <v>12.950550467281378</v>
      </c>
      <c r="T9" s="27"/>
    </row>
    <row r="10" spans="1:20" s="6" customFormat="1" ht="24.75" customHeight="1">
      <c r="A10" s="17" t="s">
        <v>14</v>
      </c>
      <c r="B10" s="15"/>
      <c r="C10" s="28">
        <v>16414</v>
      </c>
      <c r="D10" s="19"/>
      <c r="E10" s="29" t="s">
        <v>15</v>
      </c>
      <c r="F10" s="19"/>
      <c r="G10" s="28">
        <v>19246986</v>
      </c>
      <c r="H10" s="19"/>
      <c r="I10" s="20">
        <f>G10/$G$21*100</f>
        <v>18.573989977642583</v>
      </c>
      <c r="J10" s="21"/>
      <c r="K10" s="22" t="s">
        <v>16</v>
      </c>
      <c r="L10" s="15"/>
      <c r="M10" s="30">
        <v>39865551</v>
      </c>
      <c r="N10" s="19"/>
      <c r="O10" s="31">
        <f>M10/$C$21*100</f>
        <v>60.26374885615346</v>
      </c>
      <c r="P10" s="26"/>
      <c r="Q10" s="30">
        <v>32990386</v>
      </c>
      <c r="R10" s="19"/>
      <c r="S10" s="25">
        <v>31.83683403326423</v>
      </c>
      <c r="T10" s="27"/>
    </row>
    <row r="11" spans="1:20" s="6" customFormat="1" ht="24.75" customHeight="1">
      <c r="A11" s="17" t="s">
        <v>17</v>
      </c>
      <c r="B11" s="15"/>
      <c r="C11" s="32">
        <v>0</v>
      </c>
      <c r="D11" s="24"/>
      <c r="E11" s="20" t="s">
        <v>18</v>
      </c>
      <c r="F11" s="24"/>
      <c r="G11" s="33">
        <v>380818</v>
      </c>
      <c r="H11" s="24"/>
      <c r="I11" s="29" t="s">
        <v>15</v>
      </c>
      <c r="J11" s="21"/>
      <c r="K11" s="34" t="s">
        <v>19</v>
      </c>
      <c r="L11" s="15"/>
      <c r="M11" s="35">
        <f>SUM(M9:M10)</f>
        <v>40198862</v>
      </c>
      <c r="N11" s="19"/>
      <c r="O11" s="36">
        <f>M11/$C$21*100</f>
        <v>60.76760669559468</v>
      </c>
      <c r="P11" s="26"/>
      <c r="Q11" s="35">
        <v>46410177</v>
      </c>
      <c r="R11" s="19"/>
      <c r="S11" s="36">
        <v>44.787384500545606</v>
      </c>
      <c r="T11" s="27"/>
    </row>
    <row r="12" spans="1:20" s="6" customFormat="1" ht="24.75" customHeight="1">
      <c r="A12" s="17" t="s">
        <v>20</v>
      </c>
      <c r="C12" s="32">
        <v>0</v>
      </c>
      <c r="D12" s="19"/>
      <c r="E12" s="20" t="s">
        <v>18</v>
      </c>
      <c r="F12" s="37"/>
      <c r="G12" s="33">
        <v>662000</v>
      </c>
      <c r="H12" s="19"/>
      <c r="I12" s="20">
        <f>G12/$G$21*100</f>
        <v>0.6388523047296543</v>
      </c>
      <c r="J12" s="21"/>
      <c r="T12" s="27"/>
    </row>
    <row r="13" spans="1:20" s="6" customFormat="1" ht="24.75" customHeight="1">
      <c r="A13" s="17" t="s">
        <v>21</v>
      </c>
      <c r="E13" s="20"/>
      <c r="I13" s="20"/>
      <c r="J13" s="21"/>
      <c r="K13" s="17" t="s">
        <v>22</v>
      </c>
      <c r="L13" s="15"/>
      <c r="M13" s="19"/>
      <c r="N13" s="19"/>
      <c r="O13" s="19"/>
      <c r="P13" s="38"/>
      <c r="Q13" s="19"/>
      <c r="R13" s="19"/>
      <c r="S13" s="20"/>
      <c r="T13" s="27"/>
    </row>
    <row r="14" spans="1:20" s="6" customFormat="1" ht="24.75" customHeight="1">
      <c r="A14" s="22" t="s">
        <v>23</v>
      </c>
      <c r="C14" s="33">
        <v>2037582</v>
      </c>
      <c r="D14" s="24"/>
      <c r="E14" s="20">
        <f>C14/$C$21*100</f>
        <v>3.0801613634242484</v>
      </c>
      <c r="F14" s="39"/>
      <c r="G14" s="33">
        <v>4456452</v>
      </c>
      <c r="H14" s="24"/>
      <c r="I14" s="20">
        <f>G14/$G$21*100</f>
        <v>4.300626330992563</v>
      </c>
      <c r="J14" s="21"/>
      <c r="K14" s="22" t="s">
        <v>24</v>
      </c>
      <c r="L14" s="15"/>
      <c r="M14" s="28">
        <v>6000000</v>
      </c>
      <c r="N14" s="19"/>
      <c r="O14" s="29">
        <f>M14/$C$21*100</f>
        <v>9.070048803211597</v>
      </c>
      <c r="P14" s="38"/>
      <c r="Q14" s="28">
        <v>6000000</v>
      </c>
      <c r="R14" s="19"/>
      <c r="S14" s="25">
        <v>5.790202157670583</v>
      </c>
      <c r="T14" s="27"/>
    </row>
    <row r="15" spans="1:20" s="6" customFormat="1" ht="27.75" customHeight="1">
      <c r="A15" s="22" t="s">
        <v>25</v>
      </c>
      <c r="B15" s="15"/>
      <c r="C15" s="28">
        <v>37680</v>
      </c>
      <c r="D15" s="19"/>
      <c r="E15" s="20" t="s">
        <v>18</v>
      </c>
      <c r="F15" s="19"/>
      <c r="G15" s="29">
        <v>202764</v>
      </c>
      <c r="H15" s="19"/>
      <c r="I15" s="20" t="s">
        <v>18</v>
      </c>
      <c r="K15" s="22" t="s">
        <v>26</v>
      </c>
      <c r="L15" s="15"/>
      <c r="M15" s="19"/>
      <c r="N15" s="19"/>
      <c r="O15" s="19"/>
      <c r="P15" s="38"/>
      <c r="Q15" s="19"/>
      <c r="R15" s="19"/>
      <c r="S15" s="20"/>
      <c r="T15" s="27"/>
    </row>
    <row r="16" spans="1:20" s="6" customFormat="1" ht="24.75" customHeight="1">
      <c r="A16" s="22" t="s">
        <v>27</v>
      </c>
      <c r="C16" s="35">
        <f>SUM(C14:C15)</f>
        <v>2075262</v>
      </c>
      <c r="D16" s="19"/>
      <c r="E16" s="36">
        <f>C16/$C$21*100</f>
        <v>3.137121269908417</v>
      </c>
      <c r="F16" s="37"/>
      <c r="G16" s="35">
        <f>SUM(G14:G15)</f>
        <v>4659216</v>
      </c>
      <c r="H16" s="19"/>
      <c r="I16" s="36">
        <f>G16/$G$21*100</f>
        <v>4.496300422708884</v>
      </c>
      <c r="J16" s="21"/>
      <c r="K16" s="34" t="s">
        <v>28</v>
      </c>
      <c r="L16" s="15"/>
      <c r="M16" s="28">
        <v>13367984</v>
      </c>
      <c r="N16" s="19"/>
      <c r="O16" s="20">
        <f>M16/$C$21*100</f>
        <v>20.20804454675863</v>
      </c>
      <c r="P16" s="38"/>
      <c r="Q16" s="28">
        <v>13367984</v>
      </c>
      <c r="R16" s="19"/>
      <c r="S16" s="25">
        <v>12.90055496675097</v>
      </c>
      <c r="T16" s="27"/>
    </row>
    <row r="17" spans="10:20" s="6" customFormat="1" ht="24.75" customHeight="1">
      <c r="J17" s="21"/>
      <c r="K17" s="34" t="s">
        <v>29</v>
      </c>
      <c r="L17" s="15"/>
      <c r="M17" s="28">
        <v>6584948</v>
      </c>
      <c r="N17" s="19"/>
      <c r="O17" s="20">
        <f>M17/$C$21*100</f>
        <v>9.954299954435099</v>
      </c>
      <c r="P17" s="26"/>
      <c r="Q17" s="28">
        <v>37845164</v>
      </c>
      <c r="R17" s="19"/>
      <c r="S17" s="25">
        <v>35.52185837503284</v>
      </c>
      <c r="T17" s="27"/>
    </row>
    <row r="18" spans="10:20" s="6" customFormat="1" ht="24.75" customHeight="1">
      <c r="J18" s="21"/>
      <c r="K18" s="34" t="s">
        <v>30</v>
      </c>
      <c r="L18" s="15"/>
      <c r="M18" s="35">
        <f>SUM(M14:M17)</f>
        <v>25952932</v>
      </c>
      <c r="N18" s="19"/>
      <c r="O18" s="36">
        <f>M18/$C$21*100</f>
        <v>39.23239330440532</v>
      </c>
      <c r="P18" s="26"/>
      <c r="Q18" s="35">
        <v>57213148</v>
      </c>
      <c r="R18" s="19"/>
      <c r="S18" s="36">
        <v>55.2126154994544</v>
      </c>
      <c r="T18" s="27"/>
    </row>
    <row r="19" spans="10:20" s="6" customFormat="1" ht="24.75" customHeight="1">
      <c r="J19" s="21"/>
      <c r="T19" s="27"/>
    </row>
    <row r="20" spans="1:20" s="6" customFormat="1" ht="24.75" customHeight="1">
      <c r="A20" s="40"/>
      <c r="C20" s="19"/>
      <c r="D20" s="19"/>
      <c r="E20" s="19"/>
      <c r="F20" s="37"/>
      <c r="G20" s="19"/>
      <c r="H20" s="19"/>
      <c r="I20" s="19"/>
      <c r="J20" s="21"/>
      <c r="T20" s="27"/>
    </row>
    <row r="21" spans="1:20" s="6" customFormat="1" ht="28.5" customHeight="1" thickBot="1">
      <c r="A21" s="17" t="s">
        <v>31</v>
      </c>
      <c r="C21" s="41">
        <f>SUM(C9:C15)</f>
        <v>66151794</v>
      </c>
      <c r="D21" s="19"/>
      <c r="E21" s="42">
        <v>100</v>
      </c>
      <c r="F21" s="37"/>
      <c r="G21" s="41">
        <f>SUM(G9:G15)</f>
        <v>103623325</v>
      </c>
      <c r="H21" s="19"/>
      <c r="I21" s="42">
        <v>100</v>
      </c>
      <c r="J21" s="37"/>
      <c r="K21" s="43" t="s">
        <v>32</v>
      </c>
      <c r="M21" s="44">
        <f>M11+M18</f>
        <v>66151794</v>
      </c>
      <c r="N21" s="45"/>
      <c r="O21" s="46">
        <v>100</v>
      </c>
      <c r="Q21" s="44">
        <v>103623325</v>
      </c>
      <c r="R21" s="45"/>
      <c r="S21" s="46">
        <v>100</v>
      </c>
      <c r="T21" s="27"/>
    </row>
    <row r="22" ht="20.25" thickTop="1">
      <c r="J22" s="47"/>
    </row>
    <row r="23" ht="19.5">
      <c r="J23" s="47"/>
    </row>
    <row r="24" spans="1:10" ht="19.5">
      <c r="A24" s="48"/>
      <c r="J24" s="47"/>
    </row>
    <row r="25" ht="19.5">
      <c r="A25" s="49"/>
    </row>
    <row r="26" ht="19.5">
      <c r="A26" s="48"/>
    </row>
    <row r="27" ht="19.5">
      <c r="A27" s="48"/>
    </row>
    <row r="28" ht="19.5">
      <c r="A28" s="48"/>
    </row>
    <row r="29" spans="1:11" ht="19.5">
      <c r="A29" s="48"/>
      <c r="K29" s="49"/>
    </row>
    <row r="30" ht="19.5">
      <c r="A30" s="48"/>
    </row>
    <row r="31" ht="19.5">
      <c r="A31" s="48"/>
    </row>
    <row r="32" ht="19.5">
      <c r="A32" s="48"/>
    </row>
    <row r="33" spans="1:15" ht="27.75" customHeight="1">
      <c r="A33" s="50" t="s">
        <v>33</v>
      </c>
      <c r="B33" s="6"/>
      <c r="C33" s="6"/>
      <c r="D33" s="6"/>
      <c r="E33" s="6"/>
      <c r="F33" s="6"/>
      <c r="G33" s="50" t="s">
        <v>34</v>
      </c>
      <c r="H33" s="50"/>
      <c r="I33" s="6"/>
      <c r="J33" s="6"/>
      <c r="K33" s="6"/>
      <c r="L33" s="6"/>
      <c r="M33" s="50" t="s">
        <v>35</v>
      </c>
      <c r="N33" s="51"/>
      <c r="O33" s="51"/>
    </row>
    <row r="34" spans="1:13" ht="2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</sheetData>
  <sheetProtection/>
  <mergeCells count="8">
    <mergeCell ref="A1:S1"/>
    <mergeCell ref="A2:S2"/>
    <mergeCell ref="A3:S3"/>
    <mergeCell ref="A4:S4"/>
    <mergeCell ref="C6:E6"/>
    <mergeCell ref="G6:I6"/>
    <mergeCell ref="M6:O6"/>
    <mergeCell ref="Q6:S6"/>
  </mergeCells>
  <printOptions/>
  <pageMargins left="0.6299212598425197" right="0.6299212598425197" top="0.984251968503937" bottom="0.787401574803149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2"/>
  <sheetViews>
    <sheetView zoomScale="75" zoomScaleNormal="75" zoomScalePageLayoutView="0" workbookViewId="0" topLeftCell="A1">
      <selection activeCell="A26" sqref="A26"/>
    </sheetView>
  </sheetViews>
  <sheetFormatPr defaultColWidth="9.00390625" defaultRowHeight="16.5"/>
  <cols>
    <col min="1" max="1" width="35.375" style="52" customWidth="1"/>
    <col min="2" max="2" width="1.625" style="52" customWidth="1"/>
    <col min="3" max="3" width="18.125" style="52" customWidth="1"/>
    <col min="4" max="4" width="1.875" style="52" customWidth="1"/>
    <col min="5" max="5" width="11.125" style="52" customWidth="1"/>
    <col min="6" max="6" width="3.25390625" style="52" customWidth="1"/>
    <col min="7" max="7" width="17.75390625" style="52" customWidth="1"/>
    <col min="8" max="8" width="1.875" style="52" customWidth="1"/>
    <col min="9" max="9" width="10.625" style="52" customWidth="1"/>
    <col min="10" max="16384" width="9.00390625" style="52" customWidth="1"/>
  </cols>
  <sheetData>
    <row r="1" spans="1:9" ht="21.75" customHeight="1">
      <c r="A1" s="116" t="s">
        <v>36</v>
      </c>
      <c r="B1" s="117"/>
      <c r="C1" s="117"/>
      <c r="D1" s="117"/>
      <c r="E1" s="117"/>
      <c r="F1" s="117"/>
      <c r="G1" s="117"/>
      <c r="H1" s="117"/>
      <c r="I1" s="117"/>
    </row>
    <row r="2" spans="1:9" ht="21.75" customHeight="1">
      <c r="A2" s="116" t="s">
        <v>37</v>
      </c>
      <c r="B2" s="117"/>
      <c r="C2" s="117"/>
      <c r="D2" s="117"/>
      <c r="E2" s="117"/>
      <c r="F2" s="117"/>
      <c r="G2" s="117"/>
      <c r="H2" s="117"/>
      <c r="I2" s="117"/>
    </row>
    <row r="3" spans="1:9" ht="21.75" customHeight="1">
      <c r="A3" s="116" t="s">
        <v>38</v>
      </c>
      <c r="B3" s="117"/>
      <c r="C3" s="117"/>
      <c r="D3" s="117"/>
      <c r="E3" s="117"/>
      <c r="F3" s="117"/>
      <c r="G3" s="117"/>
      <c r="H3" s="117"/>
      <c r="I3" s="117"/>
    </row>
    <row r="4" spans="1:9" s="53" customFormat="1" ht="20.25" customHeight="1">
      <c r="A4" s="118" t="s">
        <v>3</v>
      </c>
      <c r="B4" s="118"/>
      <c r="C4" s="118"/>
      <c r="D4" s="118"/>
      <c r="E4" s="118"/>
      <c r="F4" s="118"/>
      <c r="G4" s="118"/>
      <c r="H4" s="118"/>
      <c r="I4" s="118"/>
    </row>
    <row r="5" s="53" customFormat="1" ht="18.75"/>
    <row r="6" spans="3:9" s="53" customFormat="1" ht="24.75" customHeight="1">
      <c r="C6" s="115" t="s">
        <v>39</v>
      </c>
      <c r="D6" s="115"/>
      <c r="E6" s="115"/>
      <c r="F6" s="54"/>
      <c r="G6" s="119" t="s">
        <v>40</v>
      </c>
      <c r="H6" s="119"/>
      <c r="I6" s="119"/>
    </row>
    <row r="7" spans="3:9" s="53" customFormat="1" ht="19.5">
      <c r="C7" s="55" t="s">
        <v>7</v>
      </c>
      <c r="D7" s="56"/>
      <c r="E7" s="55" t="s">
        <v>8</v>
      </c>
      <c r="F7" s="57"/>
      <c r="G7" s="55" t="s">
        <v>7</v>
      </c>
      <c r="H7" s="56"/>
      <c r="I7" s="55" t="s">
        <v>8</v>
      </c>
    </row>
    <row r="8" spans="1:11" s="53" customFormat="1" ht="19.5">
      <c r="A8" s="58" t="s">
        <v>41</v>
      </c>
      <c r="C8" s="59">
        <v>25900551</v>
      </c>
      <c r="D8" s="60"/>
      <c r="E8" s="61">
        <v>100</v>
      </c>
      <c r="G8" s="59">
        <v>126243923</v>
      </c>
      <c r="H8" s="60"/>
      <c r="I8" s="61">
        <f>G8/$G$8*100</f>
        <v>100</v>
      </c>
      <c r="J8" s="62"/>
      <c r="K8" s="62"/>
    </row>
    <row r="9" spans="3:11" s="53" customFormat="1" ht="18.75">
      <c r="C9" s="63"/>
      <c r="D9" s="60"/>
      <c r="E9" s="61"/>
      <c r="G9" s="63"/>
      <c r="H9" s="60"/>
      <c r="I9" s="61"/>
      <c r="J9" s="62"/>
      <c r="K9" s="62"/>
    </row>
    <row r="10" spans="1:11" s="53" customFormat="1" ht="19.5">
      <c r="A10" s="58" t="s">
        <v>42</v>
      </c>
      <c r="C10" s="64">
        <v>27290768</v>
      </c>
      <c r="D10" s="65"/>
      <c r="E10" s="66">
        <f>C10/$C$8*100</f>
        <v>105.36751901532907</v>
      </c>
      <c r="F10" s="67"/>
      <c r="G10" s="64">
        <v>97570968</v>
      </c>
      <c r="H10" s="65"/>
      <c r="I10" s="66">
        <f>G10/$G$8*100</f>
        <v>77.28765526400824</v>
      </c>
      <c r="J10" s="62"/>
      <c r="K10" s="62"/>
    </row>
    <row r="11" spans="3:11" s="53" customFormat="1" ht="18.75">
      <c r="C11" s="65"/>
      <c r="D11" s="65"/>
      <c r="E11" s="61"/>
      <c r="F11" s="67"/>
      <c r="G11" s="65"/>
      <c r="H11" s="65"/>
      <c r="I11" s="61"/>
      <c r="J11" s="62"/>
      <c r="K11" s="62"/>
    </row>
    <row r="12" spans="1:11" s="53" customFormat="1" ht="19.5">
      <c r="A12" s="58" t="s">
        <v>43</v>
      </c>
      <c r="C12" s="68">
        <f>C8-C10</f>
        <v>-1390217</v>
      </c>
      <c r="D12" s="65"/>
      <c r="E12" s="69">
        <f>C12/$C$8*100</f>
        <v>-5.367519015329056</v>
      </c>
      <c r="F12" s="67"/>
      <c r="G12" s="64">
        <v>28672955</v>
      </c>
      <c r="H12" s="65"/>
      <c r="I12" s="66">
        <f>G12/$G$8*100</f>
        <v>22.712344735991767</v>
      </c>
      <c r="J12" s="62"/>
      <c r="K12" s="62"/>
    </row>
    <row r="13" spans="3:11" s="53" customFormat="1" ht="18.75">
      <c r="C13" s="65"/>
      <c r="D13" s="65"/>
      <c r="E13" s="61"/>
      <c r="F13" s="67"/>
      <c r="G13" s="65"/>
      <c r="H13" s="65"/>
      <c r="I13" s="61"/>
      <c r="J13" s="62"/>
      <c r="K13" s="62"/>
    </row>
    <row r="14" spans="1:11" s="53" customFormat="1" ht="19.5">
      <c r="A14" s="58" t="s">
        <v>44</v>
      </c>
      <c r="C14" s="65"/>
      <c r="D14" s="65"/>
      <c r="E14" s="61"/>
      <c r="F14" s="67"/>
      <c r="G14" s="65"/>
      <c r="H14" s="65"/>
      <c r="I14" s="61"/>
      <c r="J14" s="62"/>
      <c r="K14" s="62"/>
    </row>
    <row r="15" spans="1:11" s="53" customFormat="1" ht="19.5">
      <c r="A15" s="70" t="s">
        <v>45</v>
      </c>
      <c r="C15" s="71">
        <v>113098</v>
      </c>
      <c r="D15" s="65"/>
      <c r="E15" s="72" t="s">
        <v>46</v>
      </c>
      <c r="F15" s="67"/>
      <c r="G15" s="71">
        <v>373690</v>
      </c>
      <c r="H15" s="65"/>
      <c r="I15" s="72" t="s">
        <v>46</v>
      </c>
      <c r="J15" s="62"/>
      <c r="K15" s="62"/>
    </row>
    <row r="16" spans="1:11" s="53" customFormat="1" ht="19.5" hidden="1">
      <c r="A16" s="70" t="s">
        <v>47</v>
      </c>
      <c r="C16" s="73">
        <v>0</v>
      </c>
      <c r="D16" s="65"/>
      <c r="E16" s="72" t="s">
        <v>46</v>
      </c>
      <c r="F16" s="67"/>
      <c r="G16" s="65">
        <v>0</v>
      </c>
      <c r="H16" s="65"/>
      <c r="I16" s="72" t="s">
        <v>46</v>
      </c>
      <c r="J16" s="62"/>
      <c r="K16" s="62"/>
    </row>
    <row r="17" spans="1:11" s="53" customFormat="1" ht="19.5">
      <c r="A17" s="70" t="s">
        <v>48</v>
      </c>
      <c r="C17" s="74">
        <v>8510</v>
      </c>
      <c r="D17" s="65"/>
      <c r="E17" s="66" t="s">
        <v>46</v>
      </c>
      <c r="F17" s="67"/>
      <c r="G17" s="74" t="s">
        <v>49</v>
      </c>
      <c r="H17" s="65"/>
      <c r="I17" s="75" t="s">
        <v>46</v>
      </c>
      <c r="J17" s="62"/>
      <c r="K17" s="62"/>
    </row>
    <row r="18" spans="1:11" s="53" customFormat="1" ht="19.5">
      <c r="A18" s="76" t="s">
        <v>50</v>
      </c>
      <c r="C18" s="64">
        <f>SUM(C15:C17)</f>
        <v>121608</v>
      </c>
      <c r="D18" s="65"/>
      <c r="E18" s="66" t="s">
        <v>46</v>
      </c>
      <c r="F18" s="67"/>
      <c r="G18" s="64">
        <v>373690</v>
      </c>
      <c r="H18" s="65"/>
      <c r="I18" s="77" t="s">
        <v>46</v>
      </c>
      <c r="J18" s="62"/>
      <c r="K18" s="62"/>
    </row>
    <row r="19" spans="3:11" s="53" customFormat="1" ht="18.75">
      <c r="C19" s="78"/>
      <c r="D19" s="78"/>
      <c r="E19" s="79"/>
      <c r="F19" s="67"/>
      <c r="G19" s="78"/>
      <c r="H19" s="78"/>
      <c r="I19" s="79"/>
      <c r="J19" s="62"/>
      <c r="K19" s="62"/>
    </row>
    <row r="20" spans="1:11" s="53" customFormat="1" ht="19.5">
      <c r="A20" s="58" t="s">
        <v>51</v>
      </c>
      <c r="C20" s="78"/>
      <c r="D20" s="78"/>
      <c r="E20" s="79"/>
      <c r="F20" s="67"/>
      <c r="G20" s="78"/>
      <c r="H20" s="78"/>
      <c r="I20" s="79"/>
      <c r="J20" s="62"/>
      <c r="K20" s="62"/>
    </row>
    <row r="21" spans="1:11" s="53" customFormat="1" ht="19.5" hidden="1">
      <c r="A21" s="70" t="s">
        <v>52</v>
      </c>
      <c r="C21" s="80" t="s">
        <v>46</v>
      </c>
      <c r="D21" s="80"/>
      <c r="E21" s="81" t="s">
        <v>46</v>
      </c>
      <c r="F21" s="82"/>
      <c r="G21" s="80" t="s">
        <v>49</v>
      </c>
      <c r="H21" s="78"/>
      <c r="I21" s="83" t="s">
        <v>46</v>
      </c>
      <c r="J21" s="62"/>
      <c r="K21" s="62"/>
    </row>
    <row r="22" spans="1:11" s="53" customFormat="1" ht="19.5">
      <c r="A22" s="70" t="s">
        <v>53</v>
      </c>
      <c r="C22" s="80">
        <v>20312</v>
      </c>
      <c r="D22" s="80"/>
      <c r="E22" s="81" t="s">
        <v>46</v>
      </c>
      <c r="F22" s="82"/>
      <c r="G22" s="80">
        <v>30000</v>
      </c>
      <c r="H22" s="78"/>
      <c r="I22" s="79" t="s">
        <v>46</v>
      </c>
      <c r="J22" s="62"/>
      <c r="K22" s="62"/>
    </row>
    <row r="23" spans="1:11" s="53" customFormat="1" ht="19.5">
      <c r="A23" s="76" t="s">
        <v>54</v>
      </c>
      <c r="C23" s="84">
        <f>SUM(C22)</f>
        <v>20312</v>
      </c>
      <c r="D23" s="85"/>
      <c r="E23" s="86" t="s">
        <v>46</v>
      </c>
      <c r="F23" s="67"/>
      <c r="G23" s="84">
        <v>30000</v>
      </c>
      <c r="H23" s="85"/>
      <c r="I23" s="86" t="s">
        <v>46</v>
      </c>
      <c r="J23" s="62"/>
      <c r="K23" s="62"/>
    </row>
    <row r="24" spans="3:11" s="53" customFormat="1" ht="18.75">
      <c r="C24" s="78"/>
      <c r="D24" s="78"/>
      <c r="E24" s="79"/>
      <c r="F24" s="67"/>
      <c r="G24" s="78"/>
      <c r="H24" s="78"/>
      <c r="I24" s="79"/>
      <c r="J24" s="62"/>
      <c r="K24" s="62"/>
    </row>
    <row r="25" spans="1:11" s="53" customFormat="1" ht="19.5">
      <c r="A25" s="58" t="s">
        <v>63</v>
      </c>
      <c r="C25" s="87">
        <f>C12+C18-C23</f>
        <v>-1288921</v>
      </c>
      <c r="D25" s="87"/>
      <c r="E25" s="88">
        <f>C25/$C$8*100</f>
        <v>-4.976423088450898</v>
      </c>
      <c r="F25" s="67"/>
      <c r="G25" s="71">
        <v>29016645</v>
      </c>
      <c r="H25" s="65"/>
      <c r="I25" s="89">
        <f>G25/$G$8*100</f>
        <v>22.98458754327525</v>
      </c>
      <c r="J25" s="62"/>
      <c r="K25" s="62"/>
    </row>
    <row r="26" spans="3:11" s="53" customFormat="1" ht="18.75">
      <c r="C26" s="65"/>
      <c r="D26" s="65"/>
      <c r="E26" s="61"/>
      <c r="F26" s="67"/>
      <c r="G26" s="65"/>
      <c r="H26" s="65"/>
      <c r="I26" s="61"/>
      <c r="J26" s="62"/>
      <c r="K26" s="62"/>
    </row>
    <row r="27" spans="1:11" s="53" customFormat="1" ht="19.5">
      <c r="A27" s="58" t="s">
        <v>55</v>
      </c>
      <c r="C27" s="68">
        <v>-1403422</v>
      </c>
      <c r="D27" s="65"/>
      <c r="E27" s="69">
        <f>C27/$C$8*100</f>
        <v>-5.41850248668455</v>
      </c>
      <c r="F27" s="67"/>
      <c r="G27" s="64">
        <v>19713551</v>
      </c>
      <c r="H27" s="65"/>
      <c r="I27" s="66">
        <f>G27/$G$8*100</f>
        <v>15.615445505444251</v>
      </c>
      <c r="J27" s="62"/>
      <c r="K27" s="62"/>
    </row>
    <row r="28" spans="3:11" s="53" customFormat="1" ht="18.75">
      <c r="C28" s="65"/>
      <c r="D28" s="65"/>
      <c r="E28" s="61"/>
      <c r="F28" s="90"/>
      <c r="G28" s="65"/>
      <c r="H28" s="65"/>
      <c r="I28" s="91"/>
      <c r="K28" s="92"/>
    </row>
    <row r="29" spans="1:11" s="53" customFormat="1" ht="19.5">
      <c r="A29" s="58" t="s">
        <v>56</v>
      </c>
      <c r="C29" s="68">
        <f>SUM(C25:D28)</f>
        <v>-2692343</v>
      </c>
      <c r="D29" s="65"/>
      <c r="E29" s="69">
        <f>C29/$C$8*100</f>
        <v>-10.394925575135447</v>
      </c>
      <c r="G29" s="64">
        <v>9303094</v>
      </c>
      <c r="H29" s="65"/>
      <c r="I29" s="66">
        <f>G29/$G$8*100</f>
        <v>7.3691420378310015</v>
      </c>
      <c r="J29" s="62"/>
      <c r="K29" s="62"/>
    </row>
    <row r="30" spans="1:11" s="53" customFormat="1" ht="19.5">
      <c r="A30" s="58"/>
      <c r="J30" s="62"/>
      <c r="K30" s="62"/>
    </row>
    <row r="31" spans="1:9" s="53" customFormat="1" ht="19.5">
      <c r="A31" s="49" t="s">
        <v>57</v>
      </c>
      <c r="C31" s="74" t="s">
        <v>46</v>
      </c>
      <c r="D31" s="65"/>
      <c r="E31" s="66" t="s">
        <v>46</v>
      </c>
      <c r="G31" s="74" t="s">
        <v>49</v>
      </c>
      <c r="H31" s="65"/>
      <c r="I31" s="66" t="s">
        <v>46</v>
      </c>
    </row>
    <row r="32" spans="1:5" s="53" customFormat="1" ht="19.5">
      <c r="A32" s="49"/>
      <c r="E32" s="93"/>
    </row>
    <row r="33" spans="1:9" s="53" customFormat="1" ht="20.25" thickBot="1">
      <c r="A33" s="49" t="s">
        <v>58</v>
      </c>
      <c r="C33" s="94">
        <f>C25+C27</f>
        <v>-2692343</v>
      </c>
      <c r="D33" s="65"/>
      <c r="E33" s="95">
        <f>C33/$C$8*100</f>
        <v>-10.394925575135447</v>
      </c>
      <c r="F33" s="67"/>
      <c r="G33" s="96">
        <v>9303094</v>
      </c>
      <c r="H33" s="65"/>
      <c r="I33" s="97">
        <f>G33/$G$8*100</f>
        <v>7.3691420378310015</v>
      </c>
    </row>
    <row r="34" s="53" customFormat="1" ht="19.5" thickTop="1"/>
    <row r="35" spans="3:9" s="53" customFormat="1" ht="19.5">
      <c r="C35" s="115" t="str">
        <f>C6</f>
        <v>一Ｏ三年上半年度</v>
      </c>
      <c r="D35" s="115"/>
      <c r="E35" s="115"/>
      <c r="F35" s="54"/>
      <c r="G35" s="115" t="str">
        <f>G6</f>
        <v>一Ｏ二年上半年度</v>
      </c>
      <c r="H35" s="115"/>
      <c r="I35" s="115"/>
    </row>
    <row r="36" spans="3:9" s="53" customFormat="1" ht="19.5">
      <c r="C36" s="98" t="s">
        <v>59</v>
      </c>
      <c r="D36" s="99"/>
      <c r="E36" s="98" t="s">
        <v>60</v>
      </c>
      <c r="F36" s="1"/>
      <c r="G36" s="98" t="s">
        <v>59</v>
      </c>
      <c r="H36" s="99"/>
      <c r="I36" s="98" t="s">
        <v>60</v>
      </c>
    </row>
    <row r="37" spans="1:9" s="53" customFormat="1" ht="20.25" thickBot="1">
      <c r="A37" s="100" t="s">
        <v>61</v>
      </c>
      <c r="C37" s="101">
        <f>C25/600000</f>
        <v>-2.1482016666666666</v>
      </c>
      <c r="D37" s="61"/>
      <c r="E37" s="101">
        <f>C33/600000</f>
        <v>-4.487238333333333</v>
      </c>
      <c r="F37" s="61"/>
      <c r="G37" s="102">
        <f>G25/600000</f>
        <v>48.361075</v>
      </c>
      <c r="H37" s="61"/>
      <c r="I37" s="102">
        <f>G33/600000</f>
        <v>15.505156666666666</v>
      </c>
    </row>
    <row r="38" spans="3:9" s="53" customFormat="1" ht="20.25" thickTop="1">
      <c r="C38" s="103"/>
      <c r="D38" s="103"/>
      <c r="E38" s="103"/>
      <c r="F38" s="104"/>
      <c r="G38" s="103"/>
      <c r="H38" s="103"/>
      <c r="I38" s="103"/>
    </row>
    <row r="39" spans="3:9" s="53" customFormat="1" ht="19.5">
      <c r="C39" s="105"/>
      <c r="D39" s="105"/>
      <c r="E39" s="105"/>
      <c r="F39" s="104"/>
      <c r="G39" s="105"/>
      <c r="H39" s="105"/>
      <c r="I39" s="105"/>
    </row>
    <row r="40" s="53" customFormat="1" ht="18.75"/>
    <row r="52" spans="1:7" ht="21">
      <c r="A52" s="50" t="s">
        <v>62</v>
      </c>
      <c r="B52" s="106"/>
      <c r="C52" s="107" t="s">
        <v>34</v>
      </c>
      <c r="D52" s="106"/>
      <c r="E52" s="106"/>
      <c r="F52" s="106"/>
      <c r="G52" s="108" t="s">
        <v>35</v>
      </c>
    </row>
    <row r="356" ht="15.75">
      <c r="A356" s="109"/>
    </row>
    <row r="357" ht="15.75">
      <c r="A357" s="110"/>
    </row>
    <row r="358" ht="15.75">
      <c r="A358" s="109"/>
    </row>
    <row r="360" ht="15.75">
      <c r="A360" s="109"/>
    </row>
    <row r="361" ht="15.75">
      <c r="A361" s="110"/>
    </row>
    <row r="362" ht="15.75">
      <c r="A362" s="109"/>
    </row>
    <row r="364" ht="15.75">
      <c r="A364" s="109"/>
    </row>
    <row r="365" ht="15.75">
      <c r="A365" s="110"/>
    </row>
    <row r="366" ht="15.75">
      <c r="A366" s="109"/>
    </row>
    <row r="400" ht="15.75">
      <c r="A400" s="109"/>
    </row>
    <row r="401" ht="15.75">
      <c r="A401" s="110"/>
    </row>
    <row r="402" ht="15.75">
      <c r="A402" s="110"/>
    </row>
    <row r="403" ht="15.75">
      <c r="A403" s="110"/>
    </row>
    <row r="404" ht="15.75">
      <c r="A404" s="109"/>
    </row>
    <row r="405" ht="15.75">
      <c r="A405" s="109"/>
    </row>
    <row r="406" ht="15.75">
      <c r="A406" s="109"/>
    </row>
    <row r="407" ht="15.75">
      <c r="A407" s="109"/>
    </row>
    <row r="408" ht="15.75">
      <c r="A408" s="110"/>
    </row>
    <row r="409" ht="15.75">
      <c r="A409" s="110"/>
    </row>
    <row r="410" ht="15.75">
      <c r="A410" s="110"/>
    </row>
    <row r="411" ht="15.75">
      <c r="A411" s="109"/>
    </row>
    <row r="412" ht="15.75">
      <c r="A412" s="109"/>
    </row>
    <row r="602" ht="15.75">
      <c r="A602" s="109"/>
    </row>
  </sheetData>
  <sheetProtection/>
  <mergeCells count="8">
    <mergeCell ref="C35:E35"/>
    <mergeCell ref="G35:I35"/>
    <mergeCell ref="A1:I1"/>
    <mergeCell ref="A2:I2"/>
    <mergeCell ref="A3:I3"/>
    <mergeCell ref="A4:I4"/>
    <mergeCell ref="C6:E6"/>
    <mergeCell ref="G6:I6"/>
  </mergeCells>
  <printOptions/>
  <pageMargins left="0.9448818897637796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F225159977</dc:creator>
  <cp:keywords/>
  <dc:description/>
  <cp:lastModifiedBy>林宛慧</cp:lastModifiedBy>
  <dcterms:created xsi:type="dcterms:W3CDTF">2014-08-29T07:29:12Z</dcterms:created>
  <dcterms:modified xsi:type="dcterms:W3CDTF">2014-09-01T05:30:06Z</dcterms:modified>
  <cp:category/>
  <cp:version/>
  <cp:contentType/>
  <cp:contentStatus/>
</cp:coreProperties>
</file>